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DF4" lockStructure="1"/>
  <bookViews>
    <workbookView xWindow="0" yWindow="105" windowWidth="12300" windowHeight="8775"/>
  </bookViews>
  <sheets>
    <sheet name="퇴직금 계산기" sheetId="1" r:id="rId1"/>
  </sheets>
  <calcPr calcId="145621"/>
</workbook>
</file>

<file path=xl/calcChain.xml><?xml version="1.0" encoding="utf-8"?>
<calcChain xmlns="http://schemas.openxmlformats.org/spreadsheetml/2006/main">
  <c r="Z8" i="1" l="1"/>
  <c r="F13" i="1" s="1"/>
  <c r="K13" i="1" s="1"/>
  <c r="F15" i="1" s="1"/>
  <c r="K15" i="1" l="1"/>
  <c r="F17" i="1" s="1"/>
  <c r="P13" i="1"/>
  <c r="AA13" i="1" s="1"/>
  <c r="T13" i="1" l="1"/>
  <c r="K17" i="1"/>
  <c r="P17" i="1" s="1"/>
  <c r="P15" i="1"/>
  <c r="T17" i="1" l="1"/>
  <c r="AA17" i="1"/>
  <c r="T15" i="1"/>
  <c r="AA15" i="1"/>
  <c r="F19" i="1"/>
  <c r="K19" i="1" l="1"/>
  <c r="P19" i="1" s="1"/>
  <c r="P22" i="1" s="1"/>
  <c r="AA19" i="1" l="1"/>
  <c r="AA22" i="1" s="1"/>
  <c r="T19" i="1"/>
  <c r="T22" i="1" s="1"/>
  <c r="AN26" i="1" l="1"/>
  <c r="AN33" i="1" s="1"/>
</calcChain>
</file>

<file path=xl/sharedStrings.xml><?xml version="1.0" encoding="utf-8"?>
<sst xmlns="http://schemas.openxmlformats.org/spreadsheetml/2006/main" count="54" uniqueCount="30">
  <si>
    <t>입사일</t>
    <phoneticPr fontId="2" type="noConversion"/>
  </si>
  <si>
    <t>퇴사일</t>
    <phoneticPr fontId="2" type="noConversion"/>
  </si>
  <si>
    <t>총 재직일수</t>
    <phoneticPr fontId="2" type="noConversion"/>
  </si>
  <si>
    <t>기본급</t>
    <phoneticPr fontId="2" type="noConversion"/>
  </si>
  <si>
    <t>기타수당</t>
    <phoneticPr fontId="2" type="noConversion"/>
  </si>
  <si>
    <t>합계</t>
    <phoneticPr fontId="2" type="noConversion"/>
  </si>
  <si>
    <t>~</t>
    <phoneticPr fontId="2" type="noConversion"/>
  </si>
  <si>
    <t>연간 상여금</t>
    <phoneticPr fontId="2" type="noConversion"/>
  </si>
  <si>
    <t>1일 통상임금</t>
    <phoneticPr fontId="2" type="noConversion"/>
  </si>
  <si>
    <t>1일 평균임금</t>
    <phoneticPr fontId="2" type="noConversion"/>
  </si>
  <si>
    <t>퇴직금</t>
    <phoneticPr fontId="2" type="noConversion"/>
  </si>
  <si>
    <t>입력방식</t>
    <phoneticPr fontId="2" type="noConversion"/>
  </si>
  <si>
    <t>연차 수당 지급기준액</t>
    <phoneticPr fontId="2" type="noConversion"/>
  </si>
  <si>
    <t>미사용 연차</t>
    <phoneticPr fontId="2" type="noConversion"/>
  </si>
  <si>
    <t>일</t>
    <phoneticPr fontId="2" type="noConversion"/>
  </si>
  <si>
    <t>일</t>
    <phoneticPr fontId="2" type="noConversion"/>
  </si>
  <si>
    <t>원</t>
    <phoneticPr fontId="2" type="noConversion"/>
  </si>
  <si>
    <t>~</t>
    <phoneticPr fontId="2" type="noConversion"/>
  </si>
  <si>
    <t>원</t>
    <phoneticPr fontId="2" type="noConversion"/>
  </si>
  <si>
    <t>원</t>
    <phoneticPr fontId="2" type="noConversion"/>
  </si>
  <si>
    <t>직전 3개월</t>
    <phoneticPr fontId="2" type="noConversion"/>
  </si>
  <si>
    <t>일수</t>
    <phoneticPr fontId="2" type="noConversion"/>
  </si>
  <si>
    <t>기본급</t>
    <phoneticPr fontId="2" type="noConversion"/>
  </si>
  <si>
    <t>기타수당</t>
    <phoneticPr fontId="2" type="noConversion"/>
  </si>
  <si>
    <t>원</t>
    <phoneticPr fontId="2" type="noConversion"/>
  </si>
  <si>
    <t>일</t>
    <phoneticPr fontId="2" type="noConversion"/>
  </si>
  <si>
    <t>원</t>
    <phoneticPr fontId="2" type="noConversion"/>
  </si>
  <si>
    <t xml:space="preserve">   퇴직금 계산기 Ver 1.0</t>
    <phoneticPr fontId="2" type="noConversion"/>
  </si>
  <si>
    <t>* 회사내규 등에 따라 실제 지급액과 차이가 있을 수 있습니다.</t>
    <phoneticPr fontId="2" type="noConversion"/>
  </si>
  <si>
    <t>Copyright ⓒ by 강철토깽이 All Rights Reserved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</si>
</sst>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 tint="0.3499862666707357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u/>
      <sz val="9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gradientFill degree="180">
        <stop position="0">
          <color theme="4" tint="0.80001220740379042"/>
        </stop>
        <stop position="1">
          <color rgb="FF003399"/>
        </stop>
      </gradient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0" tint="-0.1499679555650502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14" fontId="4" fillId="2" borderId="0" xfId="0" applyNumberFormat="1" applyFont="1" applyFill="1">
      <alignment vertical="center"/>
    </xf>
    <xf numFmtId="14" fontId="4" fillId="2" borderId="0" xfId="0" applyNumberFormat="1" applyFont="1" applyFill="1" applyAlignment="1">
      <alignment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41" fontId="4" fillId="2" borderId="0" xfId="1" applyFont="1" applyFill="1">
      <alignment vertical="center"/>
    </xf>
    <xf numFmtId="41" fontId="4" fillId="2" borderId="0" xfId="1" applyFont="1" applyFill="1" applyAlignment="1">
      <alignment horizontal="left" vertical="center"/>
    </xf>
    <xf numFmtId="41" fontId="4" fillId="2" borderId="1" xfId="1" applyFont="1" applyFill="1" applyBorder="1">
      <alignment vertical="center"/>
    </xf>
    <xf numFmtId="41" fontId="4" fillId="2" borderId="1" xfId="1" applyFont="1" applyFill="1" applyBorder="1" applyAlignment="1">
      <alignment horizontal="left" vertical="center"/>
    </xf>
    <xf numFmtId="41" fontId="4" fillId="2" borderId="0" xfId="1" applyFont="1" applyFill="1" applyBorder="1">
      <alignment vertical="center"/>
    </xf>
    <xf numFmtId="14" fontId="5" fillId="2" borderId="0" xfId="0" applyNumberFormat="1" applyFont="1" applyFill="1" applyBorder="1">
      <alignment vertical="center"/>
    </xf>
    <xf numFmtId="41" fontId="4" fillId="2" borderId="0" xfId="0" applyNumberFormat="1" applyFont="1" applyFill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4" fillId="2" borderId="9" xfId="0" applyFont="1" applyFill="1" applyBorder="1">
      <alignment vertical="center"/>
    </xf>
    <xf numFmtId="0" fontId="4" fillId="2" borderId="0" xfId="0" applyFont="1" applyFill="1" applyBorder="1">
      <alignment vertical="center"/>
    </xf>
    <xf numFmtId="41" fontId="4" fillId="2" borderId="0" xfId="1" applyFont="1" applyFill="1" applyBorder="1" applyAlignment="1">
      <alignment horizontal="left" vertical="center"/>
    </xf>
    <xf numFmtId="41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41" fontId="4" fillId="0" borderId="11" xfId="1" applyFont="1" applyFill="1" applyBorder="1" applyAlignment="1">
      <alignment horizontal="left" vertical="center"/>
    </xf>
    <xf numFmtId="41" fontId="4" fillId="0" borderId="11" xfId="0" applyNumberFormat="1" applyFont="1" applyFill="1" applyBorder="1" applyAlignment="1">
      <alignment horizontal="left" vertical="center"/>
    </xf>
    <xf numFmtId="0" fontId="3" fillId="4" borderId="6" xfId="0" applyFont="1" applyFill="1" applyBorder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7" borderId="16" xfId="0" applyFont="1" applyFill="1" applyBorder="1">
      <alignment vertical="center"/>
    </xf>
    <xf numFmtId="0" fontId="3" fillId="7" borderId="0" xfId="0" applyFont="1" applyFill="1">
      <alignment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41" fontId="4" fillId="2" borderId="0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7" xfId="0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4" borderId="6" xfId="0" applyFont="1" applyFill="1" applyBorder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2" fillId="5" borderId="0" xfId="4" applyFont="1" applyFill="1" applyAlignment="1" applyProtection="1">
      <alignment vertical="center"/>
    </xf>
    <xf numFmtId="0" fontId="13" fillId="5" borderId="0" xfId="4" applyFont="1" applyFill="1" applyAlignment="1" applyProtection="1">
      <alignment vertical="center"/>
    </xf>
    <xf numFmtId="41" fontId="14" fillId="3" borderId="17" xfId="1" applyFont="1" applyFill="1" applyBorder="1" applyAlignment="1">
      <alignment horizontal="center" vertical="center"/>
    </xf>
    <xf numFmtId="41" fontId="14" fillId="3" borderId="18" xfId="1" applyFont="1" applyFill="1" applyBorder="1" applyAlignment="1">
      <alignment horizontal="center" vertical="center"/>
    </xf>
    <xf numFmtId="41" fontId="14" fillId="3" borderId="19" xfId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41" fontId="10" fillId="0" borderId="3" xfId="1" applyFont="1" applyBorder="1" applyAlignment="1" applyProtection="1">
      <alignment horizontal="center" vertical="center"/>
      <protection locked="0"/>
    </xf>
    <xf numFmtId="41" fontId="10" fillId="0" borderId="4" xfId="1" applyFont="1" applyBorder="1" applyAlignment="1" applyProtection="1">
      <alignment horizontal="center" vertical="center"/>
      <protection locked="0"/>
    </xf>
    <xf numFmtId="41" fontId="10" fillId="0" borderId="5" xfId="1" applyFont="1" applyBorder="1" applyAlignment="1" applyProtection="1">
      <alignment horizontal="center" vertical="center"/>
      <protection locked="0"/>
    </xf>
    <xf numFmtId="41" fontId="7" fillId="3" borderId="17" xfId="1" applyFont="1" applyFill="1" applyBorder="1" applyAlignment="1">
      <alignment horizontal="center" vertical="center"/>
    </xf>
    <xf numFmtId="41" fontId="7" fillId="3" borderId="18" xfId="1" applyFont="1" applyFill="1" applyBorder="1" applyAlignment="1">
      <alignment horizontal="center" vertical="center"/>
    </xf>
    <xf numFmtId="41" fontId="7" fillId="3" borderId="1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7" fillId="3" borderId="18" xfId="0" applyNumberFormat="1" applyFont="1" applyFill="1" applyBorder="1" applyAlignment="1">
      <alignment horizontal="center" vertical="center"/>
    </xf>
    <xf numFmtId="14" fontId="7" fillId="3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4" fontId="10" fillId="0" borderId="3" xfId="1" applyNumberFormat="1" applyFont="1" applyBorder="1" applyAlignment="1" applyProtection="1">
      <alignment horizontal="center" vertical="center"/>
      <protection locked="0"/>
    </xf>
    <xf numFmtId="14" fontId="10" fillId="0" borderId="4" xfId="1" applyNumberFormat="1" applyFont="1" applyBorder="1" applyAlignment="1" applyProtection="1">
      <alignment horizontal="center" vertical="center"/>
      <protection locked="0"/>
    </xf>
    <xf numFmtId="14" fontId="10" fillId="0" borderId="5" xfId="1" applyNumberFormat="1" applyFont="1" applyBorder="1" applyAlignment="1" applyProtection="1">
      <alignment horizontal="center" vertical="center"/>
      <protection locked="0"/>
    </xf>
  </cellXfs>
  <cellStyles count="5">
    <cellStyle name="쉼표 [0]" xfId="1" builtinId="6"/>
    <cellStyle name="표준" xfId="0" builtinId="0"/>
    <cellStyle name="표준 2" xfId="3"/>
    <cellStyle name="표준 3" xfId="2"/>
    <cellStyle name="하이퍼링크" xfId="4" builtinId="8"/>
  </cellStyles>
  <dxfs count="0"/>
  <tableStyles count="0" defaultTableStyle="TableStyleMedium2" defaultPivotStyle="PivotStyleLight16"/>
  <colors>
    <mruColors>
      <color rgb="FF2C10FC"/>
      <color rgb="FF003399"/>
      <color rgb="FF0004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B$8" lockText="1"/>
</file>

<file path=xl/ctrlProps/ctrlProp2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ronrabbit.co.k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123825</xdr:colOff>
          <xdr:row>6</xdr:row>
          <xdr:rowOff>9525</xdr:rowOff>
        </xdr:from>
        <xdr:to>
          <xdr:col>46</xdr:col>
          <xdr:colOff>133350</xdr:colOff>
          <xdr:row>6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직접 일할 계산 입력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123825</xdr:colOff>
          <xdr:row>7</xdr:row>
          <xdr:rowOff>19050</xdr:rowOff>
        </xdr:from>
        <xdr:to>
          <xdr:col>46</xdr:col>
          <xdr:colOff>133350</xdr:colOff>
          <xdr:row>8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해당월 급여 기준 입력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114300</xdr:colOff>
      <xdr:row>3</xdr:row>
      <xdr:rowOff>171450</xdr:rowOff>
    </xdr:from>
    <xdr:to>
      <xdr:col>52</xdr:col>
      <xdr:colOff>152399</xdr:colOff>
      <xdr:row>5</xdr:row>
      <xdr:rowOff>28575</xdr:rowOff>
    </xdr:to>
    <xdr:sp macro="" textlink="">
      <xdr:nvSpPr>
        <xdr:cNvPr id="2" name="직사각형 1">
          <a:hlinkClick xmlns:r="http://schemas.openxmlformats.org/officeDocument/2006/relationships" r:id="rId1"/>
        </xdr:cNvPr>
        <xdr:cNvSpPr/>
      </xdr:nvSpPr>
      <xdr:spPr>
        <a:xfrm>
          <a:off x="9963150" y="390525"/>
          <a:ext cx="1523999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ko-KR" altLang="en-US" sz="1050" b="0" u="sng">
              <a:solidFill>
                <a:srgbClr val="2C10FC"/>
              </a:solidFill>
            </a:rPr>
            <a:t>강철토깽이 찾아하기</a:t>
          </a:r>
        </a:p>
      </xdr:txBody>
    </xdr:sp>
    <xdr:clientData/>
  </xdr:twoCellAnchor>
  <xdr:twoCellAnchor editAs="oneCell">
    <xdr:from>
      <xdr:col>49</xdr:col>
      <xdr:colOff>9567</xdr:colOff>
      <xdr:row>3</xdr:row>
      <xdr:rowOff>38</xdr:rowOff>
    </xdr:from>
    <xdr:to>
      <xdr:col>50</xdr:col>
      <xdr:colOff>13</xdr:colOff>
      <xdr:row>4</xdr:row>
      <xdr:rowOff>19059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42" y="219113"/>
          <a:ext cx="228571" cy="22857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5"/>
  <sheetViews>
    <sheetView showGridLines="0" tabSelected="1" workbookViewId="0">
      <selection activeCell="I8" sqref="I8:L8"/>
    </sheetView>
  </sheetViews>
  <sheetFormatPr defaultColWidth="0" defaultRowHeight="16.5" zeroHeight="1" x14ac:dyDescent="0.2"/>
  <cols>
    <col min="1" max="1" width="3.5703125" style="1" customWidth="1"/>
    <col min="2" max="3" width="0.42578125" style="1" customWidth="1"/>
    <col min="4" max="9" width="3.5703125" style="1" customWidth="1"/>
    <col min="10" max="10" width="3.5703125" style="6" customWidth="1"/>
    <col min="11" max="14" width="3.5703125" style="1" customWidth="1"/>
    <col min="15" max="15" width="3.5703125" style="2" customWidth="1"/>
    <col min="16" max="17" width="3.5703125" style="1" customWidth="1"/>
    <col min="18" max="32" width="3.5703125" style="7" customWidth="1"/>
    <col min="33" max="33" width="3.5703125" style="8" customWidth="1"/>
    <col min="34" max="34" width="0.42578125" style="8" customWidth="1"/>
    <col min="35" max="35" width="3.5703125" style="7" customWidth="1"/>
    <col min="36" max="40" width="3.5703125" style="1" customWidth="1"/>
    <col min="41" max="42" width="3.5703125" style="7" customWidth="1"/>
    <col min="43" max="50" width="3.5703125" style="1" customWidth="1"/>
    <col min="51" max="52" width="0.42578125" style="1" customWidth="1"/>
    <col min="53" max="53" width="3.5703125" style="1" customWidth="1"/>
    <col min="54" max="54" width="5.5703125" style="1" hidden="1" customWidth="1"/>
    <col min="55" max="61" width="13" style="1" hidden="1" customWidth="1"/>
    <col min="62" max="63" width="9.140625" style="1" hidden="1" customWidth="1"/>
    <col min="64" max="64" width="12.85546875" style="1" hidden="1" customWidth="1"/>
    <col min="65" max="65" width="13.85546875" style="1" hidden="1" customWidth="1"/>
    <col min="66" max="66" width="9.140625" style="1" hidden="1" customWidth="1"/>
    <col min="67" max="67" width="9.28515625" style="1" hidden="1" customWidth="1"/>
    <col min="68" max="16384" width="9.140625" style="1" hidden="1"/>
  </cols>
  <sheetData>
    <row r="1" spans="2:54" s="4" customFormat="1" ht="7.5" customHeight="1" x14ac:dyDescent="0.2"/>
    <row r="2" spans="2:54" s="4" customFormat="1" ht="7.5" customHeight="1" thickBot="1" x14ac:dyDescent="0.25"/>
    <row r="3" spans="2:54" ht="2.25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</row>
    <row r="4" spans="2:54" x14ac:dyDescent="0.2">
      <c r="B4" s="9"/>
      <c r="C4" s="60"/>
      <c r="D4" s="85" t="s">
        <v>27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63"/>
    </row>
    <row r="5" spans="2:54" x14ac:dyDescent="0.2">
      <c r="B5" s="9"/>
      <c r="C5" s="60"/>
      <c r="D5" s="57"/>
      <c r="E5" s="57"/>
      <c r="F5" s="57"/>
      <c r="G5" s="57"/>
      <c r="H5" s="57"/>
      <c r="I5" s="57"/>
      <c r="J5" s="58"/>
      <c r="K5" s="57"/>
      <c r="L5" s="57"/>
      <c r="M5" s="57"/>
      <c r="N5" s="57"/>
      <c r="O5" s="57"/>
      <c r="P5" s="57"/>
      <c r="Q5" s="57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7"/>
      <c r="AK5" s="57"/>
      <c r="AL5" s="80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57"/>
      <c r="AZ5" s="63"/>
    </row>
    <row r="6" spans="2:54" ht="7.5" customHeight="1" x14ac:dyDescent="0.2">
      <c r="B6" s="9"/>
      <c r="C6" s="60"/>
      <c r="D6" s="9"/>
      <c r="E6" s="9"/>
      <c r="F6" s="9"/>
      <c r="G6" s="9"/>
      <c r="H6" s="9"/>
      <c r="I6" s="9"/>
      <c r="J6" s="10"/>
      <c r="K6" s="9"/>
      <c r="L6" s="9"/>
      <c r="M6" s="9"/>
      <c r="N6" s="9"/>
      <c r="O6" s="9"/>
      <c r="P6" s="9"/>
      <c r="Q6" s="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3"/>
      <c r="AJ6" s="9"/>
      <c r="AK6" s="9"/>
      <c r="AL6" s="9"/>
      <c r="AM6" s="9"/>
      <c r="AN6" s="9"/>
      <c r="AO6" s="11"/>
      <c r="AP6" s="11"/>
      <c r="AQ6" s="9"/>
      <c r="AR6" s="9"/>
      <c r="AS6" s="9"/>
      <c r="AT6" s="9"/>
      <c r="AU6" s="9"/>
      <c r="AV6" s="9"/>
      <c r="AW6" s="9"/>
      <c r="AX6" s="9"/>
      <c r="AY6" s="57"/>
      <c r="AZ6" s="63"/>
    </row>
    <row r="7" spans="2:54" ht="17.25" thickBot="1" x14ac:dyDescent="0.25">
      <c r="B7" s="9"/>
      <c r="C7" s="60"/>
      <c r="D7" s="9"/>
      <c r="E7" s="9"/>
      <c r="F7" s="9"/>
      <c r="G7" s="9"/>
      <c r="H7" s="9"/>
      <c r="I7" s="9"/>
      <c r="J7" s="10"/>
      <c r="K7" s="9"/>
      <c r="L7" s="9"/>
      <c r="M7" s="9"/>
      <c r="N7" s="9"/>
      <c r="O7" s="9"/>
      <c r="P7" s="9"/>
      <c r="Q7" s="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3"/>
      <c r="AH7" s="44"/>
      <c r="AI7" s="13"/>
      <c r="AJ7" s="93" t="s">
        <v>11</v>
      </c>
      <c r="AK7" s="93"/>
      <c r="AL7" s="93"/>
      <c r="AM7" s="93"/>
      <c r="AN7" s="94"/>
      <c r="AO7" s="42"/>
      <c r="AP7" s="42"/>
      <c r="AQ7" s="43"/>
      <c r="AR7" s="43"/>
      <c r="AS7" s="43"/>
      <c r="AT7" s="43"/>
      <c r="AU7" s="43"/>
      <c r="AV7" s="43"/>
      <c r="AW7" s="9"/>
      <c r="AX7" s="9"/>
      <c r="AY7" s="57"/>
      <c r="AZ7" s="63"/>
    </row>
    <row r="8" spans="2:54" x14ac:dyDescent="0.2">
      <c r="B8" s="9"/>
      <c r="C8" s="60"/>
      <c r="D8" s="9"/>
      <c r="E8" s="9"/>
      <c r="F8" s="99" t="s">
        <v>0</v>
      </c>
      <c r="G8" s="99"/>
      <c r="H8" s="99"/>
      <c r="I8" s="100">
        <v>39128</v>
      </c>
      <c r="J8" s="101"/>
      <c r="K8" s="101"/>
      <c r="L8" s="102"/>
      <c r="M8" s="16"/>
      <c r="N8" s="99" t="s">
        <v>1</v>
      </c>
      <c r="O8" s="99"/>
      <c r="P8" s="99"/>
      <c r="Q8" s="100">
        <v>42411</v>
      </c>
      <c r="R8" s="101"/>
      <c r="S8" s="101"/>
      <c r="T8" s="102"/>
      <c r="U8" s="9"/>
      <c r="V8" s="99" t="s">
        <v>2</v>
      </c>
      <c r="W8" s="99"/>
      <c r="X8" s="99"/>
      <c r="Y8" s="99"/>
      <c r="Z8" s="89">
        <f>IFERROR(IF(I8="","",IF(Q8-I8&gt;0,Q8-I8,"")),"")</f>
        <v>3283</v>
      </c>
      <c r="AA8" s="90"/>
      <c r="AB8" s="91"/>
      <c r="AC8" s="11" t="s">
        <v>14</v>
      </c>
      <c r="AD8" s="9"/>
      <c r="AE8" s="11"/>
      <c r="AF8" s="11"/>
      <c r="AG8" s="13"/>
      <c r="AH8" s="44"/>
      <c r="AI8" s="13"/>
      <c r="AJ8" s="93"/>
      <c r="AK8" s="93"/>
      <c r="AL8" s="93"/>
      <c r="AM8" s="93"/>
      <c r="AN8" s="94"/>
      <c r="AO8" s="42"/>
      <c r="AP8" s="42"/>
      <c r="AQ8" s="43"/>
      <c r="AR8" s="43"/>
      <c r="AS8" s="43"/>
      <c r="AT8" s="43"/>
      <c r="AU8" s="43"/>
      <c r="AV8" s="43"/>
      <c r="AW8" s="9"/>
      <c r="AX8" s="9"/>
      <c r="AY8" s="57"/>
      <c r="AZ8" s="63"/>
      <c r="BB8" s="36">
        <v>2</v>
      </c>
    </row>
    <row r="9" spans="2:54" ht="7.5" customHeight="1" x14ac:dyDescent="0.2">
      <c r="B9" s="9"/>
      <c r="C9" s="60"/>
      <c r="D9" s="9"/>
      <c r="E9" s="17"/>
      <c r="F9" s="17"/>
      <c r="G9" s="17"/>
      <c r="H9" s="17"/>
      <c r="I9" s="17"/>
      <c r="J9" s="18"/>
      <c r="K9" s="17"/>
      <c r="L9" s="17"/>
      <c r="M9" s="17"/>
      <c r="N9" s="17"/>
      <c r="O9" s="17"/>
      <c r="P9" s="17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3"/>
      <c r="AH9" s="44"/>
      <c r="AI9" s="13"/>
      <c r="AJ9" s="17"/>
      <c r="AK9" s="17"/>
      <c r="AL9" s="17"/>
      <c r="AM9" s="17"/>
      <c r="AN9" s="17"/>
      <c r="AO9" s="19"/>
      <c r="AP9" s="19"/>
      <c r="AQ9" s="17"/>
      <c r="AR9" s="17"/>
      <c r="AS9" s="17"/>
      <c r="AT9" s="17"/>
      <c r="AU9" s="17"/>
      <c r="AV9" s="17"/>
      <c r="AW9" s="17"/>
      <c r="AX9" s="14"/>
      <c r="AY9" s="57"/>
      <c r="AZ9" s="63"/>
    </row>
    <row r="10" spans="2:54" ht="7.5" customHeight="1" x14ac:dyDescent="0.2">
      <c r="B10" s="9"/>
      <c r="C10" s="60"/>
      <c r="D10" s="9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0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3"/>
      <c r="AH10" s="44"/>
      <c r="AI10" s="13"/>
      <c r="AJ10" s="20"/>
      <c r="AK10" s="20"/>
      <c r="AL10" s="20"/>
      <c r="AM10" s="20"/>
      <c r="AN10" s="20"/>
      <c r="AO10" s="22"/>
      <c r="AP10" s="22"/>
      <c r="AQ10" s="20"/>
      <c r="AR10" s="20"/>
      <c r="AS10" s="20"/>
      <c r="AT10" s="20"/>
      <c r="AU10" s="20"/>
      <c r="AV10" s="20"/>
      <c r="AW10" s="20"/>
      <c r="AX10" s="14"/>
      <c r="AY10" s="57"/>
      <c r="AZ10" s="63"/>
    </row>
    <row r="11" spans="2:54" ht="17.25" thickBot="1" x14ac:dyDescent="0.25">
      <c r="B11" s="9"/>
      <c r="C11" s="60"/>
      <c r="D11" s="9"/>
      <c r="E11" s="9"/>
      <c r="F11" s="92" t="s">
        <v>20</v>
      </c>
      <c r="G11" s="92"/>
      <c r="H11" s="92"/>
      <c r="I11" s="92"/>
      <c r="J11" s="92"/>
      <c r="K11" s="92"/>
      <c r="L11" s="92"/>
      <c r="M11" s="92"/>
      <c r="N11" s="92"/>
      <c r="O11" s="9"/>
      <c r="P11" s="92" t="s">
        <v>21</v>
      </c>
      <c r="Q11" s="92"/>
      <c r="R11" s="92"/>
      <c r="S11" s="11"/>
      <c r="T11" s="92" t="s">
        <v>22</v>
      </c>
      <c r="U11" s="92"/>
      <c r="V11" s="92"/>
      <c r="W11" s="92"/>
      <c r="X11" s="92"/>
      <c r="Y11" s="92"/>
      <c r="Z11" s="9"/>
      <c r="AA11" s="92" t="s">
        <v>23</v>
      </c>
      <c r="AB11" s="92"/>
      <c r="AC11" s="92"/>
      <c r="AD11" s="92"/>
      <c r="AE11" s="92"/>
      <c r="AF11" s="92"/>
      <c r="AG11" s="14"/>
      <c r="AH11" s="45"/>
      <c r="AI11" s="14"/>
      <c r="AJ11" s="92" t="s">
        <v>3</v>
      </c>
      <c r="AK11" s="92"/>
      <c r="AL11" s="92"/>
      <c r="AM11" s="92"/>
      <c r="AN11" s="92"/>
      <c r="AO11" s="92"/>
      <c r="AP11" s="11"/>
      <c r="AQ11" s="92" t="s">
        <v>4</v>
      </c>
      <c r="AR11" s="92"/>
      <c r="AS11" s="92"/>
      <c r="AT11" s="92"/>
      <c r="AU11" s="92"/>
      <c r="AV11" s="92"/>
      <c r="AW11" s="9"/>
      <c r="AX11" s="9"/>
      <c r="AY11" s="57"/>
      <c r="AZ11" s="63"/>
    </row>
    <row r="12" spans="2:54" ht="7.5" customHeight="1" thickTop="1" thickBot="1" x14ac:dyDescent="0.25">
      <c r="B12" s="9"/>
      <c r="C12" s="60"/>
      <c r="D12" s="9"/>
      <c r="E12" s="9"/>
      <c r="F12" s="38"/>
      <c r="G12" s="38"/>
      <c r="H12" s="37"/>
      <c r="I12" s="37"/>
      <c r="J12" s="37"/>
      <c r="K12" s="37"/>
      <c r="L12" s="37"/>
      <c r="M12" s="38"/>
      <c r="N12" s="38"/>
      <c r="O12" s="23"/>
      <c r="P12" s="23"/>
      <c r="Q12" s="23"/>
      <c r="R12" s="25"/>
      <c r="S12" s="25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9"/>
      <c r="AH12" s="46"/>
      <c r="AI12" s="39"/>
      <c r="AJ12" s="23"/>
      <c r="AK12" s="23"/>
      <c r="AL12" s="23"/>
      <c r="AM12" s="23"/>
      <c r="AN12" s="23"/>
      <c r="AO12" s="25"/>
      <c r="AP12" s="25"/>
      <c r="AQ12" s="23"/>
      <c r="AR12" s="23"/>
      <c r="AS12" s="23"/>
      <c r="AT12" s="23"/>
      <c r="AU12" s="23"/>
      <c r="AV12" s="23"/>
      <c r="AW12" s="23"/>
      <c r="AX12" s="23"/>
      <c r="AY12" s="57"/>
      <c r="AZ12" s="63"/>
    </row>
    <row r="13" spans="2:54" x14ac:dyDescent="0.2">
      <c r="B13" s="9"/>
      <c r="C13" s="60"/>
      <c r="D13" s="9"/>
      <c r="E13" s="9"/>
      <c r="F13" s="95">
        <f>IFERROR(IF(Z8="","",EDATE(Q8,-3)),"")</f>
        <v>42319</v>
      </c>
      <c r="G13" s="96"/>
      <c r="H13" s="96"/>
      <c r="I13" s="97"/>
      <c r="J13" s="10" t="s">
        <v>6</v>
      </c>
      <c r="K13" s="95">
        <f>IFERROR(EOMONTH(F13,0),"")</f>
        <v>42338</v>
      </c>
      <c r="L13" s="96"/>
      <c r="M13" s="96"/>
      <c r="N13" s="97"/>
      <c r="O13" s="34"/>
      <c r="P13" s="89">
        <f>IFERROR(DATEDIF(F13,K13,"D")+1,"")</f>
        <v>20</v>
      </c>
      <c r="Q13" s="91"/>
      <c r="R13" s="30" t="s">
        <v>14</v>
      </c>
      <c r="S13" s="30"/>
      <c r="T13" s="89">
        <f>IFERROR(IF($Z$8="","",IF($BB$8=1,AJ13,IF($BB$8=2,AJ13*(P13/DAY(K13)),""))),"")</f>
        <v>1000000</v>
      </c>
      <c r="U13" s="90"/>
      <c r="V13" s="90"/>
      <c r="W13" s="90"/>
      <c r="X13" s="91"/>
      <c r="Y13" s="30" t="s">
        <v>16</v>
      </c>
      <c r="Z13" s="30"/>
      <c r="AA13" s="89">
        <f>IFERROR(IF($Z$8="","",IF($BB$8=1,AQ13,IF($BB$8=2,AQ13*(P13/DAY(K13)),""))),"")</f>
        <v>666666.66666666663</v>
      </c>
      <c r="AB13" s="90"/>
      <c r="AC13" s="90"/>
      <c r="AD13" s="90"/>
      <c r="AE13" s="91"/>
      <c r="AF13" s="30" t="s">
        <v>16</v>
      </c>
      <c r="AG13" s="40"/>
      <c r="AH13" s="47"/>
      <c r="AI13" s="40"/>
      <c r="AJ13" s="86">
        <v>1500000</v>
      </c>
      <c r="AK13" s="87"/>
      <c r="AL13" s="87"/>
      <c r="AM13" s="87"/>
      <c r="AN13" s="88"/>
      <c r="AO13" s="30" t="s">
        <v>16</v>
      </c>
      <c r="AP13" s="30"/>
      <c r="AQ13" s="86">
        <v>1000000</v>
      </c>
      <c r="AR13" s="87"/>
      <c r="AS13" s="87"/>
      <c r="AT13" s="87"/>
      <c r="AU13" s="88"/>
      <c r="AV13" s="33" t="s">
        <v>16</v>
      </c>
      <c r="AW13" s="29"/>
      <c r="AX13" s="29"/>
      <c r="AY13" s="57"/>
      <c r="AZ13" s="63"/>
    </row>
    <row r="14" spans="2:54" ht="7.5" customHeight="1" thickBot="1" x14ac:dyDescent="0.25">
      <c r="B14" s="9"/>
      <c r="C14" s="60"/>
      <c r="D14" s="9"/>
      <c r="E14" s="9"/>
      <c r="F14" s="15"/>
      <c r="G14" s="15"/>
      <c r="H14" s="15"/>
      <c r="I14" s="15"/>
      <c r="J14" s="24"/>
      <c r="K14" s="15"/>
      <c r="L14" s="15"/>
      <c r="M14" s="15"/>
      <c r="N14" s="15"/>
      <c r="O14" s="15"/>
      <c r="P14" s="15"/>
      <c r="Q14" s="15"/>
      <c r="R14" s="30"/>
      <c r="S14" s="30"/>
      <c r="T14" s="29"/>
      <c r="U14" s="29"/>
      <c r="V14" s="29"/>
      <c r="W14" s="29"/>
      <c r="X14" s="29"/>
      <c r="Y14" s="30"/>
      <c r="Z14" s="30"/>
      <c r="AA14" s="29"/>
      <c r="AB14" s="29"/>
      <c r="AC14" s="29"/>
      <c r="AD14" s="29"/>
      <c r="AE14" s="29"/>
      <c r="AF14" s="30"/>
      <c r="AG14" s="40"/>
      <c r="AH14" s="47"/>
      <c r="AI14" s="40"/>
      <c r="AJ14" s="29"/>
      <c r="AK14" s="29"/>
      <c r="AL14" s="29"/>
      <c r="AM14" s="29"/>
      <c r="AN14" s="29"/>
      <c r="AO14" s="30"/>
      <c r="AP14" s="30"/>
      <c r="AQ14" s="29"/>
      <c r="AR14" s="29"/>
      <c r="AS14" s="29"/>
      <c r="AT14" s="29"/>
      <c r="AU14" s="29"/>
      <c r="AV14" s="29"/>
      <c r="AW14" s="29"/>
      <c r="AX14" s="29"/>
      <c r="AY14" s="57"/>
      <c r="AZ14" s="63"/>
    </row>
    <row r="15" spans="2:54" x14ac:dyDescent="0.2">
      <c r="B15" s="9"/>
      <c r="C15" s="60"/>
      <c r="D15" s="9"/>
      <c r="E15" s="9"/>
      <c r="F15" s="95">
        <f>IFERROR(K13+1,"")</f>
        <v>42339</v>
      </c>
      <c r="G15" s="96"/>
      <c r="H15" s="96"/>
      <c r="I15" s="97"/>
      <c r="J15" s="10" t="s">
        <v>17</v>
      </c>
      <c r="K15" s="95">
        <f>IFERROR(EOMONTH(F15,0),"")</f>
        <v>42369</v>
      </c>
      <c r="L15" s="96"/>
      <c r="M15" s="96"/>
      <c r="N15" s="97"/>
      <c r="O15" s="34"/>
      <c r="P15" s="89">
        <f>IFERROR(DATEDIF(F15,K15,"D")+1,"")</f>
        <v>31</v>
      </c>
      <c r="Q15" s="91"/>
      <c r="R15" s="30" t="s">
        <v>15</v>
      </c>
      <c r="S15" s="30"/>
      <c r="T15" s="89">
        <f>IFERROR(IF($Z$8="","",IF($BB$8=1,AJ15,IF($BB$8=2,AJ15*(P15/DAY(K15)),""))),"")</f>
        <v>1500000</v>
      </c>
      <c r="U15" s="90"/>
      <c r="V15" s="90"/>
      <c r="W15" s="90"/>
      <c r="X15" s="91"/>
      <c r="Y15" s="30" t="s">
        <v>18</v>
      </c>
      <c r="Z15" s="30"/>
      <c r="AA15" s="89">
        <f>IFERROR(IF($Z$8="","",IF($BB$8=1,AQ15,IF($BB$8=2,AQ15*(P15/DAY(K15)),""))),"")</f>
        <v>1000000</v>
      </c>
      <c r="AB15" s="90"/>
      <c r="AC15" s="90"/>
      <c r="AD15" s="90"/>
      <c r="AE15" s="91"/>
      <c r="AF15" s="30" t="s">
        <v>18</v>
      </c>
      <c r="AG15" s="40"/>
      <c r="AH15" s="47"/>
      <c r="AI15" s="40"/>
      <c r="AJ15" s="86">
        <v>1500000</v>
      </c>
      <c r="AK15" s="87"/>
      <c r="AL15" s="87"/>
      <c r="AM15" s="87"/>
      <c r="AN15" s="88"/>
      <c r="AO15" s="30" t="s">
        <v>16</v>
      </c>
      <c r="AP15" s="30"/>
      <c r="AQ15" s="86">
        <v>1000000</v>
      </c>
      <c r="AR15" s="87"/>
      <c r="AS15" s="87"/>
      <c r="AT15" s="87"/>
      <c r="AU15" s="88"/>
      <c r="AV15" s="33" t="s">
        <v>16</v>
      </c>
      <c r="AW15" s="29"/>
      <c r="AX15" s="29"/>
      <c r="AY15" s="57"/>
      <c r="AZ15" s="63"/>
    </row>
    <row r="16" spans="2:54" ht="7.5" customHeight="1" thickBot="1" x14ac:dyDescent="0.25">
      <c r="B16" s="9"/>
      <c r="C16" s="60"/>
      <c r="D16" s="9"/>
      <c r="E16" s="9"/>
      <c r="F16" s="15"/>
      <c r="G16" s="15"/>
      <c r="H16" s="15"/>
      <c r="I16" s="15"/>
      <c r="J16" s="24"/>
      <c r="K16" s="15"/>
      <c r="L16" s="15"/>
      <c r="M16" s="15"/>
      <c r="N16" s="15"/>
      <c r="O16" s="15"/>
      <c r="P16" s="15"/>
      <c r="Q16" s="15"/>
      <c r="R16" s="30"/>
      <c r="S16" s="30"/>
      <c r="T16" s="29"/>
      <c r="U16" s="29"/>
      <c r="V16" s="29"/>
      <c r="W16" s="29"/>
      <c r="X16" s="29"/>
      <c r="Y16" s="30"/>
      <c r="Z16" s="30"/>
      <c r="AA16" s="29"/>
      <c r="AB16" s="29"/>
      <c r="AC16" s="29"/>
      <c r="AD16" s="29"/>
      <c r="AE16" s="29"/>
      <c r="AF16" s="30"/>
      <c r="AG16" s="40"/>
      <c r="AH16" s="47"/>
      <c r="AI16" s="40"/>
      <c r="AJ16" s="29"/>
      <c r="AK16" s="29"/>
      <c r="AL16" s="29"/>
      <c r="AM16" s="29"/>
      <c r="AN16" s="29"/>
      <c r="AO16" s="30"/>
      <c r="AP16" s="30"/>
      <c r="AQ16" s="29"/>
      <c r="AR16" s="29"/>
      <c r="AS16" s="29"/>
      <c r="AT16" s="29"/>
      <c r="AU16" s="29"/>
      <c r="AV16" s="29"/>
      <c r="AW16" s="29"/>
      <c r="AX16" s="29"/>
      <c r="AY16" s="57"/>
      <c r="AZ16" s="63"/>
    </row>
    <row r="17" spans="2:62" x14ac:dyDescent="0.2">
      <c r="B17" s="9"/>
      <c r="C17" s="60"/>
      <c r="D17" s="9"/>
      <c r="E17" s="9"/>
      <c r="F17" s="95">
        <f>IFERROR(K15+1,"")</f>
        <v>42370</v>
      </c>
      <c r="G17" s="96"/>
      <c r="H17" s="96"/>
      <c r="I17" s="97"/>
      <c r="J17" s="10" t="s">
        <v>17</v>
      </c>
      <c r="K17" s="95">
        <f>IFERROR(EOMONTH(F17,0),"")</f>
        <v>42400</v>
      </c>
      <c r="L17" s="96"/>
      <c r="M17" s="96"/>
      <c r="N17" s="97"/>
      <c r="O17" s="34"/>
      <c r="P17" s="89">
        <f>IFERROR(DATEDIF(F17,K17,"D")+1,"")</f>
        <v>31</v>
      </c>
      <c r="Q17" s="91"/>
      <c r="R17" s="30" t="s">
        <v>14</v>
      </c>
      <c r="S17" s="30"/>
      <c r="T17" s="89">
        <f>IFERROR(IF($Z$8="","",IF($BB$8=1,AJ17,IF($BB$8=2,AJ17*(P17/DAY(K17)),""))),"")</f>
        <v>1500000</v>
      </c>
      <c r="U17" s="90"/>
      <c r="V17" s="90"/>
      <c r="W17" s="90"/>
      <c r="X17" s="91"/>
      <c r="Y17" s="30" t="s">
        <v>19</v>
      </c>
      <c r="Z17" s="30"/>
      <c r="AA17" s="89">
        <f>IFERROR(IF($Z$8="","",IF($BB$8=1,AQ17,IF($BB$8=2,AQ17*(P17/DAY(K17)),""))),"")</f>
        <v>1000000</v>
      </c>
      <c r="AB17" s="90"/>
      <c r="AC17" s="90"/>
      <c r="AD17" s="90"/>
      <c r="AE17" s="91"/>
      <c r="AF17" s="30" t="s">
        <v>16</v>
      </c>
      <c r="AG17" s="40"/>
      <c r="AH17" s="47"/>
      <c r="AI17" s="40"/>
      <c r="AJ17" s="86">
        <v>1500000</v>
      </c>
      <c r="AK17" s="87"/>
      <c r="AL17" s="87"/>
      <c r="AM17" s="87"/>
      <c r="AN17" s="88"/>
      <c r="AO17" s="30" t="s">
        <v>16</v>
      </c>
      <c r="AP17" s="30"/>
      <c r="AQ17" s="86">
        <v>1000000</v>
      </c>
      <c r="AR17" s="87"/>
      <c r="AS17" s="87"/>
      <c r="AT17" s="87"/>
      <c r="AU17" s="88"/>
      <c r="AV17" s="33" t="s">
        <v>16</v>
      </c>
      <c r="AW17" s="29"/>
      <c r="AX17" s="29"/>
      <c r="AY17" s="57"/>
      <c r="AZ17" s="63"/>
      <c r="BH17" s="5"/>
    </row>
    <row r="18" spans="2:62" ht="7.5" customHeight="1" thickBot="1" x14ac:dyDescent="0.25">
      <c r="B18" s="9"/>
      <c r="C18" s="60"/>
      <c r="D18" s="9"/>
      <c r="E18" s="9"/>
      <c r="F18" s="15"/>
      <c r="G18" s="15"/>
      <c r="H18" s="15"/>
      <c r="I18" s="15"/>
      <c r="J18" s="24"/>
      <c r="K18" s="15"/>
      <c r="L18" s="15"/>
      <c r="M18" s="15"/>
      <c r="N18" s="15"/>
      <c r="O18" s="15"/>
      <c r="P18" s="15"/>
      <c r="Q18" s="15"/>
      <c r="R18" s="30"/>
      <c r="S18" s="30"/>
      <c r="T18" s="29"/>
      <c r="U18" s="29"/>
      <c r="V18" s="29"/>
      <c r="W18" s="29"/>
      <c r="X18" s="29"/>
      <c r="Y18" s="30"/>
      <c r="Z18" s="30"/>
      <c r="AA18" s="29"/>
      <c r="AB18" s="29"/>
      <c r="AC18" s="29"/>
      <c r="AD18" s="29"/>
      <c r="AE18" s="29"/>
      <c r="AF18" s="30"/>
      <c r="AG18" s="40"/>
      <c r="AH18" s="47"/>
      <c r="AI18" s="40"/>
      <c r="AJ18" s="29"/>
      <c r="AK18" s="29"/>
      <c r="AL18" s="29"/>
      <c r="AM18" s="29"/>
      <c r="AN18" s="29"/>
      <c r="AO18" s="30"/>
      <c r="AP18" s="30"/>
      <c r="AQ18" s="29"/>
      <c r="AR18" s="29"/>
      <c r="AS18" s="29"/>
      <c r="AT18" s="29"/>
      <c r="AU18" s="29"/>
      <c r="AV18" s="29"/>
      <c r="AW18" s="29"/>
      <c r="AX18" s="29"/>
      <c r="AY18" s="57"/>
      <c r="AZ18" s="63"/>
      <c r="BH18" s="5"/>
      <c r="BJ18" s="3"/>
    </row>
    <row r="19" spans="2:62" x14ac:dyDescent="0.2">
      <c r="B19" s="9"/>
      <c r="C19" s="60"/>
      <c r="D19" s="9"/>
      <c r="E19" s="9"/>
      <c r="F19" s="95">
        <f>IFERROR(IF(K17+1&gt;=Q8,"",K17+1),"")</f>
        <v>42401</v>
      </c>
      <c r="G19" s="96"/>
      <c r="H19" s="96"/>
      <c r="I19" s="97"/>
      <c r="J19" s="10" t="s">
        <v>17</v>
      </c>
      <c r="K19" s="95">
        <f>IFERROR(IF(F19="","",Q8-1),"")</f>
        <v>42410</v>
      </c>
      <c r="L19" s="96"/>
      <c r="M19" s="96"/>
      <c r="N19" s="97"/>
      <c r="O19" s="34"/>
      <c r="P19" s="89">
        <f>IFERROR(IF(F19="","",DATEDIF(F19,K19,"D")+1),"")</f>
        <v>10</v>
      </c>
      <c r="Q19" s="91"/>
      <c r="R19" s="30" t="s">
        <v>14</v>
      </c>
      <c r="S19" s="30"/>
      <c r="T19" s="89">
        <f>IF(F19="","",AJ19)</f>
        <v>550000</v>
      </c>
      <c r="U19" s="90"/>
      <c r="V19" s="90"/>
      <c r="W19" s="90"/>
      <c r="X19" s="91"/>
      <c r="Y19" s="30" t="s">
        <v>19</v>
      </c>
      <c r="Z19" s="30"/>
      <c r="AA19" s="89">
        <f>IF(F19="","",AQ19)</f>
        <v>330000</v>
      </c>
      <c r="AB19" s="90"/>
      <c r="AC19" s="90"/>
      <c r="AD19" s="90"/>
      <c r="AE19" s="91"/>
      <c r="AF19" s="30" t="s">
        <v>16</v>
      </c>
      <c r="AG19" s="40"/>
      <c r="AH19" s="47"/>
      <c r="AI19" s="40"/>
      <c r="AJ19" s="86">
        <v>550000</v>
      </c>
      <c r="AK19" s="87"/>
      <c r="AL19" s="87"/>
      <c r="AM19" s="87"/>
      <c r="AN19" s="88"/>
      <c r="AO19" s="30" t="s">
        <v>16</v>
      </c>
      <c r="AP19" s="30"/>
      <c r="AQ19" s="86">
        <v>330000</v>
      </c>
      <c r="AR19" s="87"/>
      <c r="AS19" s="87"/>
      <c r="AT19" s="87"/>
      <c r="AU19" s="88"/>
      <c r="AV19" s="33" t="s">
        <v>16</v>
      </c>
      <c r="AW19" s="29"/>
      <c r="AX19" s="29"/>
      <c r="AY19" s="57"/>
      <c r="AZ19" s="63"/>
    </row>
    <row r="20" spans="2:62" ht="7.5" customHeight="1" x14ac:dyDescent="0.2">
      <c r="B20" s="9"/>
      <c r="C20" s="60"/>
      <c r="D20" s="9"/>
      <c r="E20" s="9"/>
      <c r="F20" s="15"/>
      <c r="G20" s="15"/>
      <c r="H20" s="15"/>
      <c r="I20" s="15"/>
      <c r="J20" s="24"/>
      <c r="K20" s="15"/>
      <c r="L20" s="15"/>
      <c r="M20" s="15"/>
      <c r="N20" s="15"/>
      <c r="O20" s="15"/>
      <c r="P20" s="29"/>
      <c r="Q20" s="29"/>
      <c r="R20" s="30"/>
      <c r="S20" s="30"/>
      <c r="T20" s="29"/>
      <c r="U20" s="29"/>
      <c r="V20" s="29"/>
      <c r="W20" s="29"/>
      <c r="X20" s="29"/>
      <c r="Y20" s="30"/>
      <c r="Z20" s="30"/>
      <c r="AA20" s="29"/>
      <c r="AB20" s="29"/>
      <c r="AC20" s="29"/>
      <c r="AD20" s="29"/>
      <c r="AE20" s="29"/>
      <c r="AF20" s="30"/>
      <c r="AG20" s="40"/>
      <c r="AH20" s="47"/>
      <c r="AI20" s="40"/>
      <c r="AJ20" s="29"/>
      <c r="AK20" s="29"/>
      <c r="AL20" s="29"/>
      <c r="AM20" s="29"/>
      <c r="AN20" s="29"/>
      <c r="AO20" s="30"/>
      <c r="AP20" s="30"/>
      <c r="AQ20" s="29"/>
      <c r="AR20" s="29"/>
      <c r="AS20" s="29"/>
      <c r="AT20" s="29"/>
      <c r="AU20" s="29"/>
      <c r="AV20" s="29"/>
      <c r="AW20" s="29"/>
      <c r="AX20" s="29"/>
      <c r="AY20" s="57"/>
      <c r="AZ20" s="63"/>
    </row>
    <row r="21" spans="2:62" ht="7.5" customHeight="1" x14ac:dyDescent="0.2">
      <c r="B21" s="9"/>
      <c r="C21" s="60"/>
      <c r="D21" s="9"/>
      <c r="E21" s="9"/>
      <c r="F21" s="27"/>
      <c r="G21" s="27"/>
      <c r="H21" s="27"/>
      <c r="I21" s="27"/>
      <c r="J21" s="26"/>
      <c r="K21" s="27"/>
      <c r="L21" s="27"/>
      <c r="M21" s="27"/>
      <c r="N21" s="27"/>
      <c r="O21" s="27"/>
      <c r="P21" s="31"/>
      <c r="Q21" s="31"/>
      <c r="R21" s="32"/>
      <c r="S21" s="32"/>
      <c r="T21" s="31"/>
      <c r="U21" s="31"/>
      <c r="V21" s="31"/>
      <c r="W21" s="31"/>
      <c r="X21" s="31"/>
      <c r="Y21" s="32"/>
      <c r="Z21" s="32"/>
      <c r="AA21" s="31"/>
      <c r="AB21" s="31"/>
      <c r="AC21" s="31"/>
      <c r="AD21" s="31"/>
      <c r="AE21" s="31"/>
      <c r="AF21" s="32"/>
      <c r="AG21" s="40"/>
      <c r="AH21" s="47"/>
      <c r="AI21" s="40"/>
      <c r="AJ21" s="31"/>
      <c r="AK21" s="31"/>
      <c r="AL21" s="31"/>
      <c r="AM21" s="31"/>
      <c r="AN21" s="31"/>
      <c r="AO21" s="32"/>
      <c r="AP21" s="32"/>
      <c r="AQ21" s="31"/>
      <c r="AR21" s="31"/>
      <c r="AS21" s="31"/>
      <c r="AT21" s="31"/>
      <c r="AU21" s="31"/>
      <c r="AV21" s="31"/>
      <c r="AW21" s="29"/>
      <c r="AX21" s="33"/>
      <c r="AY21" s="57"/>
      <c r="AZ21" s="63"/>
    </row>
    <row r="22" spans="2:62" x14ac:dyDescent="0.2">
      <c r="B22" s="9"/>
      <c r="C22" s="60"/>
      <c r="D22" s="9"/>
      <c r="E22" s="9"/>
      <c r="F22" s="98" t="s">
        <v>5</v>
      </c>
      <c r="G22" s="98"/>
      <c r="H22" s="98"/>
      <c r="I22" s="98"/>
      <c r="J22" s="98"/>
      <c r="K22" s="98"/>
      <c r="L22" s="10"/>
      <c r="M22" s="10"/>
      <c r="N22" s="10"/>
      <c r="O22" s="9"/>
      <c r="P22" s="89">
        <f>SUM(P13:Q19)</f>
        <v>92</v>
      </c>
      <c r="Q22" s="91"/>
      <c r="R22" s="35" t="s">
        <v>15</v>
      </c>
      <c r="S22" s="35"/>
      <c r="T22" s="89">
        <f>SUM(T13:X19)</f>
        <v>4550000</v>
      </c>
      <c r="U22" s="90"/>
      <c r="V22" s="90"/>
      <c r="W22" s="90"/>
      <c r="X22" s="91"/>
      <c r="Y22" s="30" t="s">
        <v>18</v>
      </c>
      <c r="Z22" s="30"/>
      <c r="AA22" s="89">
        <f>SUM(AA13:AE19)</f>
        <v>2996666.6666666665</v>
      </c>
      <c r="AB22" s="90"/>
      <c r="AC22" s="90"/>
      <c r="AD22" s="90"/>
      <c r="AE22" s="91"/>
      <c r="AF22" s="35" t="s">
        <v>16</v>
      </c>
      <c r="AG22" s="41"/>
      <c r="AH22" s="48"/>
      <c r="AI22" s="41"/>
      <c r="AJ22" s="9"/>
      <c r="AK22" s="9"/>
      <c r="AL22" s="9"/>
      <c r="AM22" s="9"/>
      <c r="AN22" s="9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57"/>
      <c r="AZ22" s="63"/>
    </row>
    <row r="23" spans="2:62" ht="7.5" customHeight="1" x14ac:dyDescent="0.2">
      <c r="B23" s="9"/>
      <c r="C23" s="60"/>
      <c r="D23" s="9"/>
      <c r="E23" s="14"/>
      <c r="F23" s="14"/>
      <c r="G23" s="14"/>
      <c r="H23" s="14"/>
      <c r="I23" s="14"/>
      <c r="J23" s="51"/>
      <c r="K23" s="14"/>
      <c r="L23" s="14"/>
      <c r="M23" s="14"/>
      <c r="N23" s="14"/>
      <c r="O23" s="14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14"/>
      <c r="AM23" s="14"/>
      <c r="AN23" s="14"/>
      <c r="AO23" s="13"/>
      <c r="AP23" s="13"/>
      <c r="AQ23" s="14"/>
      <c r="AR23" s="14"/>
      <c r="AS23" s="14"/>
      <c r="AT23" s="14"/>
      <c r="AU23" s="14"/>
      <c r="AV23" s="14"/>
      <c r="AW23" s="14"/>
      <c r="AX23" s="9"/>
      <c r="AY23" s="57"/>
      <c r="AZ23" s="63"/>
    </row>
    <row r="24" spans="2:62" ht="2.25" customHeight="1" x14ac:dyDescent="0.2">
      <c r="B24" s="9"/>
      <c r="C24" s="60"/>
      <c r="D24" s="9"/>
      <c r="E24" s="52"/>
      <c r="F24" s="52"/>
      <c r="G24" s="52"/>
      <c r="H24" s="52"/>
      <c r="I24" s="52"/>
      <c r="J24" s="53"/>
      <c r="K24" s="52"/>
      <c r="L24" s="52"/>
      <c r="M24" s="52"/>
      <c r="N24" s="52"/>
      <c r="O24" s="52"/>
      <c r="P24" s="52"/>
      <c r="Q24" s="52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2"/>
      <c r="AK24" s="52"/>
      <c r="AL24" s="52"/>
      <c r="AM24" s="52"/>
      <c r="AN24" s="52"/>
      <c r="AO24" s="54"/>
      <c r="AP24" s="54"/>
      <c r="AQ24" s="52"/>
      <c r="AR24" s="52"/>
      <c r="AS24" s="52"/>
      <c r="AT24" s="52"/>
      <c r="AU24" s="52"/>
      <c r="AV24" s="52"/>
      <c r="AW24" s="52"/>
      <c r="AX24" s="9"/>
      <c r="AY24" s="57"/>
      <c r="AZ24" s="63"/>
    </row>
    <row r="25" spans="2:62" ht="7.5" customHeight="1" thickBot="1" x14ac:dyDescent="0.25">
      <c r="B25" s="9"/>
      <c r="C25" s="60"/>
      <c r="D25" s="9"/>
      <c r="E25" s="14"/>
      <c r="F25" s="14"/>
      <c r="G25" s="14"/>
      <c r="H25" s="14"/>
      <c r="I25" s="14"/>
      <c r="J25" s="51"/>
      <c r="K25" s="14"/>
      <c r="L25" s="14"/>
      <c r="M25" s="14"/>
      <c r="N25" s="14"/>
      <c r="O25" s="14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14"/>
      <c r="AM25" s="14"/>
      <c r="AN25" s="14"/>
      <c r="AO25" s="13"/>
      <c r="AP25" s="13"/>
      <c r="AQ25" s="14"/>
      <c r="AR25" s="14"/>
      <c r="AS25" s="14"/>
      <c r="AT25" s="14"/>
      <c r="AU25" s="14"/>
      <c r="AV25" s="14"/>
      <c r="AW25" s="14"/>
      <c r="AX25" s="9"/>
      <c r="AY25" s="57"/>
      <c r="AZ25" s="63"/>
    </row>
    <row r="26" spans="2:62" x14ac:dyDescent="0.2">
      <c r="B26" s="9"/>
      <c r="C26" s="60"/>
      <c r="D26" s="9"/>
      <c r="E26" s="9"/>
      <c r="F26" s="9" t="s">
        <v>7</v>
      </c>
      <c r="G26" s="9"/>
      <c r="H26" s="9"/>
      <c r="I26" s="9"/>
      <c r="J26" s="10"/>
      <c r="K26" s="86">
        <v>5000000</v>
      </c>
      <c r="L26" s="87"/>
      <c r="M26" s="87"/>
      <c r="N26" s="87"/>
      <c r="O26" s="88"/>
      <c r="P26" s="9" t="s">
        <v>24</v>
      </c>
      <c r="Q26" s="9"/>
      <c r="R26" s="9" t="s">
        <v>12</v>
      </c>
      <c r="S26" s="11"/>
      <c r="T26" s="11"/>
      <c r="U26" s="11"/>
      <c r="V26" s="11"/>
      <c r="W26" s="11"/>
      <c r="X26" s="11"/>
      <c r="Y26" s="86">
        <v>20000</v>
      </c>
      <c r="Z26" s="87"/>
      <c r="AA26" s="87"/>
      <c r="AB26" s="87"/>
      <c r="AC26" s="88"/>
      <c r="AD26" s="11" t="s">
        <v>26</v>
      </c>
      <c r="AE26" s="11"/>
      <c r="AF26" s="11"/>
      <c r="AG26" s="11"/>
      <c r="AH26" s="11"/>
      <c r="AI26" s="11"/>
      <c r="AJ26" s="9" t="s">
        <v>9</v>
      </c>
      <c r="AK26" s="9"/>
      <c r="AL26" s="9"/>
      <c r="AM26" s="9"/>
      <c r="AN26" s="89">
        <f>IFERROR((SUM(T22:AE22)+K26*(3/12)+Y26*AB28*(3/12))/P22,"")</f>
        <v>96159.420289855072</v>
      </c>
      <c r="AO26" s="90"/>
      <c r="AP26" s="90"/>
      <c r="AQ26" s="90"/>
      <c r="AR26" s="91"/>
      <c r="AS26" s="9" t="s">
        <v>26</v>
      </c>
      <c r="AT26" s="9"/>
      <c r="AU26" s="9"/>
      <c r="AV26" s="9"/>
      <c r="AW26" s="9"/>
      <c r="AX26" s="9"/>
      <c r="AY26" s="57"/>
      <c r="AZ26" s="63"/>
    </row>
    <row r="27" spans="2:62" ht="7.5" customHeight="1" thickBot="1" x14ac:dyDescent="0.25">
      <c r="B27" s="9"/>
      <c r="C27" s="60"/>
      <c r="D27" s="68"/>
      <c r="E27" s="68"/>
      <c r="F27" s="68"/>
      <c r="G27" s="68"/>
      <c r="H27" s="68"/>
      <c r="I27" s="68"/>
      <c r="J27" s="69"/>
      <c r="K27" s="70"/>
      <c r="L27" s="70"/>
      <c r="M27" s="70"/>
      <c r="N27" s="70"/>
      <c r="O27" s="70"/>
      <c r="P27" s="68"/>
      <c r="Q27" s="68"/>
      <c r="R27" s="68"/>
      <c r="S27" s="71"/>
      <c r="T27" s="71"/>
      <c r="U27" s="71"/>
      <c r="V27" s="71"/>
      <c r="W27" s="71"/>
      <c r="X27" s="71"/>
      <c r="Y27" s="71"/>
      <c r="Z27" s="71"/>
      <c r="AA27" s="71"/>
      <c r="AB27" s="11"/>
      <c r="AC27" s="11"/>
      <c r="AD27" s="11"/>
      <c r="AE27" s="11"/>
      <c r="AF27" s="11"/>
      <c r="AG27" s="11"/>
      <c r="AH27" s="11"/>
      <c r="AI27" s="11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57"/>
      <c r="AZ27" s="63"/>
    </row>
    <row r="28" spans="2:62" x14ac:dyDescent="0.2">
      <c r="B28" s="9"/>
      <c r="C28" s="60"/>
      <c r="D28" s="68"/>
      <c r="E28" s="68"/>
      <c r="F28" s="68"/>
      <c r="G28" s="68"/>
      <c r="H28" s="68"/>
      <c r="I28" s="68"/>
      <c r="J28" s="69"/>
      <c r="K28" s="68"/>
      <c r="L28" s="68"/>
      <c r="M28" s="68"/>
      <c r="N28" s="68"/>
      <c r="O28" s="68"/>
      <c r="P28" s="68"/>
      <c r="Q28" s="68"/>
      <c r="R28" s="68" t="s">
        <v>13</v>
      </c>
      <c r="S28" s="71"/>
      <c r="T28" s="71"/>
      <c r="U28" s="71"/>
      <c r="V28" s="71"/>
      <c r="W28" s="71"/>
      <c r="X28" s="71"/>
      <c r="Y28" s="68"/>
      <c r="Z28" s="68"/>
      <c r="AA28" s="68"/>
      <c r="AB28" s="86">
        <v>10</v>
      </c>
      <c r="AC28" s="88"/>
      <c r="AD28" s="11" t="s">
        <v>25</v>
      </c>
      <c r="AE28" s="11"/>
      <c r="AF28" s="11"/>
      <c r="AG28" s="11"/>
      <c r="AH28" s="11"/>
      <c r="AI28" s="11"/>
      <c r="AJ28" s="9" t="s">
        <v>8</v>
      </c>
      <c r="AK28" s="9"/>
      <c r="AL28" s="9"/>
      <c r="AM28" s="9"/>
      <c r="AN28" s="86"/>
      <c r="AO28" s="87"/>
      <c r="AP28" s="87"/>
      <c r="AQ28" s="87"/>
      <c r="AR28" s="88"/>
      <c r="AS28" s="9" t="s">
        <v>26</v>
      </c>
      <c r="AT28" s="9"/>
      <c r="AU28" s="9"/>
      <c r="AV28" s="9"/>
      <c r="AW28" s="9"/>
      <c r="AX28" s="9"/>
      <c r="AY28" s="57"/>
      <c r="AZ28" s="63"/>
    </row>
    <row r="29" spans="2:62" ht="7.5" customHeight="1" x14ac:dyDescent="0.2">
      <c r="B29" s="9"/>
      <c r="C29" s="60"/>
      <c r="D29" s="68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13"/>
      <c r="AC29" s="13"/>
      <c r="AD29" s="13"/>
      <c r="AE29" s="13"/>
      <c r="AF29" s="13"/>
      <c r="AG29" s="13"/>
      <c r="AH29" s="13"/>
      <c r="AI29" s="13"/>
      <c r="AJ29" s="14"/>
      <c r="AK29" s="14"/>
      <c r="AL29" s="14"/>
      <c r="AM29" s="14"/>
      <c r="AN29" s="14"/>
      <c r="AO29" s="13"/>
      <c r="AP29" s="13"/>
      <c r="AQ29" s="14"/>
      <c r="AR29" s="14"/>
      <c r="AS29" s="14"/>
      <c r="AT29" s="14"/>
      <c r="AU29" s="14"/>
      <c r="AV29" s="14"/>
      <c r="AW29" s="14"/>
      <c r="AX29" s="9"/>
      <c r="AY29" s="57"/>
      <c r="AZ29" s="63"/>
    </row>
    <row r="30" spans="2:62" ht="3" customHeight="1" x14ac:dyDescent="0.2">
      <c r="B30" s="9"/>
      <c r="C30" s="60"/>
      <c r="D30" s="68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56"/>
      <c r="AC30" s="56"/>
      <c r="AD30" s="56"/>
      <c r="AE30" s="56"/>
      <c r="AF30" s="56"/>
      <c r="AG30" s="56"/>
      <c r="AH30" s="56"/>
      <c r="AI30" s="56"/>
      <c r="AJ30" s="55"/>
      <c r="AK30" s="55"/>
      <c r="AL30" s="55"/>
      <c r="AM30" s="55"/>
      <c r="AN30" s="55"/>
      <c r="AO30" s="56"/>
      <c r="AP30" s="56"/>
      <c r="AQ30" s="55"/>
      <c r="AR30" s="55"/>
      <c r="AS30" s="55"/>
      <c r="AT30" s="55"/>
      <c r="AU30" s="55"/>
      <c r="AV30" s="55"/>
      <c r="AW30" s="55"/>
      <c r="AX30" s="9"/>
      <c r="AY30" s="57"/>
      <c r="AZ30" s="63"/>
    </row>
    <row r="31" spans="2:62" ht="3" customHeight="1" x14ac:dyDescent="0.2">
      <c r="B31" s="9"/>
      <c r="C31" s="60"/>
      <c r="D31" s="68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50"/>
      <c r="AC31" s="50"/>
      <c r="AD31" s="50"/>
      <c r="AE31" s="50"/>
      <c r="AF31" s="50"/>
      <c r="AG31" s="50"/>
      <c r="AH31" s="50"/>
      <c r="AI31" s="50"/>
      <c r="AJ31" s="49"/>
      <c r="AK31" s="49"/>
      <c r="AL31" s="49"/>
      <c r="AM31" s="49"/>
      <c r="AN31" s="49"/>
      <c r="AO31" s="50"/>
      <c r="AP31" s="50"/>
      <c r="AQ31" s="49"/>
      <c r="AR31" s="49"/>
      <c r="AS31" s="49"/>
      <c r="AT31" s="49"/>
      <c r="AU31" s="49"/>
      <c r="AV31" s="49"/>
      <c r="AW31" s="49"/>
      <c r="AX31" s="9"/>
      <c r="AY31" s="57"/>
      <c r="AZ31" s="63"/>
    </row>
    <row r="32" spans="2:62" ht="7.5" customHeight="1" x14ac:dyDescent="0.2">
      <c r="B32" s="9"/>
      <c r="C32" s="60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13"/>
      <c r="AC32" s="13"/>
      <c r="AD32" s="13"/>
      <c r="AE32" s="13"/>
      <c r="AF32" s="13"/>
      <c r="AG32" s="13"/>
      <c r="AH32" s="13"/>
      <c r="AI32" s="13"/>
      <c r="AJ32" s="14"/>
      <c r="AK32" s="14"/>
      <c r="AL32" s="14"/>
      <c r="AM32" s="14"/>
      <c r="AN32" s="14"/>
      <c r="AO32" s="13"/>
      <c r="AP32" s="13"/>
      <c r="AQ32" s="14"/>
      <c r="AR32" s="14"/>
      <c r="AS32" s="14"/>
      <c r="AT32" s="14"/>
      <c r="AU32" s="14"/>
      <c r="AV32" s="14"/>
      <c r="AW32" s="14"/>
      <c r="AX32" s="14"/>
      <c r="AY32" s="57"/>
      <c r="AZ32" s="63"/>
    </row>
    <row r="33" spans="2:52" x14ac:dyDescent="0.2">
      <c r="B33" s="9"/>
      <c r="C33" s="60"/>
      <c r="D33" s="9"/>
      <c r="E33" s="67" t="s">
        <v>28</v>
      </c>
      <c r="F33" s="9"/>
      <c r="G33" s="9"/>
      <c r="H33" s="9"/>
      <c r="I33" s="9"/>
      <c r="J33" s="10"/>
      <c r="K33" s="9"/>
      <c r="L33" s="9"/>
      <c r="M33" s="9"/>
      <c r="N33" s="9"/>
      <c r="O33" s="9"/>
      <c r="P33" s="9"/>
      <c r="Q33" s="9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9"/>
      <c r="AF33" s="9"/>
      <c r="AG33" s="11"/>
      <c r="AH33" s="11"/>
      <c r="AI33" s="11"/>
      <c r="AJ33" s="9" t="s">
        <v>10</v>
      </c>
      <c r="AK33" s="9"/>
      <c r="AL33" s="9"/>
      <c r="AM33" s="9"/>
      <c r="AN33" s="82">
        <f>IFERROR(IF(AN28&gt;AN26,AN28*30*(Z8/365),AN26*30*(Z8/365)),"")</f>
        <v>25947236.450268019</v>
      </c>
      <c r="AO33" s="83"/>
      <c r="AP33" s="83"/>
      <c r="AQ33" s="83"/>
      <c r="AR33" s="84"/>
      <c r="AS33" s="9" t="s">
        <v>26</v>
      </c>
      <c r="AT33" s="9"/>
      <c r="AU33" s="9"/>
      <c r="AV33" s="9"/>
      <c r="AW33" s="9"/>
      <c r="AX33" s="9"/>
      <c r="AY33" s="57"/>
      <c r="AZ33" s="63"/>
    </row>
    <row r="34" spans="2:52" x14ac:dyDescent="0.2">
      <c r="B34" s="9"/>
      <c r="C34" s="60"/>
      <c r="D34" s="9"/>
      <c r="E34" s="67"/>
      <c r="F34" s="9"/>
      <c r="G34" s="9"/>
      <c r="H34" s="9"/>
      <c r="I34" s="9"/>
      <c r="J34" s="28"/>
      <c r="K34" s="9"/>
      <c r="L34" s="9"/>
      <c r="M34" s="9"/>
      <c r="N34" s="9"/>
      <c r="O34" s="9"/>
      <c r="P34" s="9"/>
      <c r="Q34" s="9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9"/>
      <c r="AF34" s="9"/>
      <c r="AG34" s="12"/>
      <c r="AH34" s="12"/>
      <c r="AI34" s="12"/>
      <c r="AJ34" s="9"/>
      <c r="AK34" s="9"/>
      <c r="AL34" s="9"/>
      <c r="AM34" s="9"/>
      <c r="AN34" s="12"/>
      <c r="AO34" s="9"/>
      <c r="AP34" s="9"/>
      <c r="AQ34" s="12"/>
      <c r="AR34" s="9"/>
      <c r="AS34" s="9"/>
      <c r="AT34" s="9"/>
      <c r="AU34" s="9"/>
      <c r="AV34" s="9"/>
      <c r="AW34" s="9"/>
      <c r="AX34" s="9"/>
      <c r="AY34" s="57"/>
      <c r="AZ34" s="63"/>
    </row>
    <row r="35" spans="2:52" x14ac:dyDescent="0.2">
      <c r="B35" s="9"/>
      <c r="C35" s="60"/>
      <c r="D35" s="9"/>
      <c r="E35" s="9"/>
      <c r="F35" s="9"/>
      <c r="G35" s="9"/>
      <c r="H35" s="9"/>
      <c r="I35" s="9"/>
      <c r="J35" s="10"/>
      <c r="K35" s="9"/>
      <c r="L35" s="9"/>
      <c r="M35" s="9"/>
      <c r="N35" s="9"/>
      <c r="O35" s="9"/>
      <c r="P35" s="9"/>
      <c r="Q35" s="9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9"/>
      <c r="AK35" s="9"/>
      <c r="AL35" s="9"/>
      <c r="AM35" s="9"/>
      <c r="AN35" s="9"/>
      <c r="AO35" s="11"/>
      <c r="AP35" s="11"/>
      <c r="AQ35" s="9"/>
      <c r="AR35" s="9"/>
      <c r="AS35" s="9"/>
      <c r="AT35" s="9"/>
      <c r="AU35" s="9"/>
      <c r="AV35" s="9"/>
      <c r="AW35" s="78"/>
      <c r="AX35" s="79" t="s">
        <v>29</v>
      </c>
      <c r="AY35" s="57"/>
      <c r="AZ35" s="63"/>
    </row>
    <row r="36" spans="2:52" ht="2.25" customHeight="1" x14ac:dyDescent="0.2">
      <c r="B36" s="9"/>
      <c r="C36" s="6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63"/>
    </row>
    <row r="37" spans="2:52" ht="2.25" customHeight="1" x14ac:dyDescent="0.2">
      <c r="B37" s="9"/>
      <c r="C37" s="64"/>
      <c r="D37" s="64"/>
      <c r="E37" s="64"/>
      <c r="F37" s="64"/>
      <c r="G37" s="64"/>
      <c r="H37" s="64"/>
      <c r="I37" s="64"/>
      <c r="J37" s="65"/>
      <c r="K37" s="64"/>
      <c r="L37" s="64"/>
      <c r="M37" s="64"/>
      <c r="N37" s="64"/>
      <c r="O37" s="64"/>
      <c r="P37" s="64"/>
      <c r="Q37" s="64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4"/>
      <c r="AK37" s="64"/>
      <c r="AL37" s="64"/>
      <c r="AM37" s="64"/>
      <c r="AN37" s="64"/>
      <c r="AO37" s="66"/>
      <c r="AP37" s="66"/>
      <c r="AQ37" s="64"/>
      <c r="AR37" s="64"/>
      <c r="AS37" s="64"/>
      <c r="AT37" s="64"/>
      <c r="AU37" s="64"/>
      <c r="AV37" s="64"/>
      <c r="AW37" s="64"/>
      <c r="AX37" s="64"/>
      <c r="AY37" s="64"/>
      <c r="AZ37" s="63"/>
    </row>
    <row r="38" spans="2:52" x14ac:dyDescent="0.2"/>
    <row r="39" spans="2:52" hidden="1" x14ac:dyDescent="0.2"/>
    <row r="40" spans="2:52" hidden="1" x14ac:dyDescent="0.2"/>
    <row r="41" spans="2:52" hidden="1" x14ac:dyDescent="0.2"/>
    <row r="42" spans="2:52" hidden="1" x14ac:dyDescent="0.2"/>
    <row r="43" spans="2:52" hidden="1" x14ac:dyDescent="0.2"/>
    <row r="44" spans="2:52" hidden="1" x14ac:dyDescent="0.2"/>
    <row r="45" spans="2:52" hidden="1" x14ac:dyDescent="0.2"/>
  </sheetData>
  <sheetProtection password="BDF4" sheet="1" objects="1" scenarios="1" selectLockedCells="1"/>
  <mergeCells count="52">
    <mergeCell ref="Z8:AB8"/>
    <mergeCell ref="AQ13:AU13"/>
    <mergeCell ref="AQ15:AU15"/>
    <mergeCell ref="AQ17:AU17"/>
    <mergeCell ref="AQ19:AU19"/>
    <mergeCell ref="AA13:AE13"/>
    <mergeCell ref="AA15:AE15"/>
    <mergeCell ref="AA17:AE17"/>
    <mergeCell ref="AA19:AE19"/>
    <mergeCell ref="AQ11:AV11"/>
    <mergeCell ref="AJ11:AO11"/>
    <mergeCell ref="AA11:AF11"/>
    <mergeCell ref="F8:H8"/>
    <mergeCell ref="I8:L8"/>
    <mergeCell ref="N8:P8"/>
    <mergeCell ref="Q8:T8"/>
    <mergeCell ref="V8:Y8"/>
    <mergeCell ref="AA22:AE22"/>
    <mergeCell ref="AJ19:AN19"/>
    <mergeCell ref="AJ17:AN17"/>
    <mergeCell ref="AJ15:AN15"/>
    <mergeCell ref="AJ13:AN13"/>
    <mergeCell ref="P13:Q13"/>
    <mergeCell ref="T15:X15"/>
    <mergeCell ref="T13:X13"/>
    <mergeCell ref="T17:X17"/>
    <mergeCell ref="T19:X19"/>
    <mergeCell ref="P15:Q15"/>
    <mergeCell ref="K15:N15"/>
    <mergeCell ref="T22:X22"/>
    <mergeCell ref="K17:N17"/>
    <mergeCell ref="K19:N19"/>
    <mergeCell ref="P22:Q22"/>
    <mergeCell ref="P19:Q19"/>
    <mergeCell ref="P17:Q17"/>
    <mergeCell ref="F22:K22"/>
    <mergeCell ref="AN33:AR33"/>
    <mergeCell ref="D4:AY4"/>
    <mergeCell ref="K26:O26"/>
    <mergeCell ref="Y26:AC26"/>
    <mergeCell ref="AB28:AC28"/>
    <mergeCell ref="AN26:AR26"/>
    <mergeCell ref="AN28:AR28"/>
    <mergeCell ref="T11:Y11"/>
    <mergeCell ref="P11:R11"/>
    <mergeCell ref="F11:N11"/>
    <mergeCell ref="AJ7:AN8"/>
    <mergeCell ref="F13:I13"/>
    <mergeCell ref="F15:I15"/>
    <mergeCell ref="F17:I17"/>
    <mergeCell ref="F19:I19"/>
    <mergeCell ref="K13:N13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40</xdr:col>
                    <xdr:colOff>123825</xdr:colOff>
                    <xdr:row>6</xdr:row>
                    <xdr:rowOff>9525</xdr:rowOff>
                  </from>
                  <to>
                    <xdr:col>46</xdr:col>
                    <xdr:colOff>133350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40</xdr:col>
                    <xdr:colOff>123825</xdr:colOff>
                    <xdr:row>7</xdr:row>
                    <xdr:rowOff>19050</xdr:rowOff>
                  </from>
                  <to>
                    <xdr:col>46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퇴직금 계산기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2016-02-01T12:28:20Z</dcterms:created>
  <dcterms:modified xsi:type="dcterms:W3CDTF">2016-02-02T07:30:49Z</dcterms:modified>
</cp:coreProperties>
</file>